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do\Desktop\"/>
    </mc:Choice>
  </mc:AlternateContent>
  <xr:revisionPtr revIDLastSave="0" documentId="13_ncr:1_{4D64FB0F-E401-4EAF-862E-AD33F6754F8B}" xr6:coauthVersionLast="46" xr6:coauthVersionMax="46" xr10:uidLastSave="{00000000-0000-0000-0000-000000000000}"/>
  <bookViews>
    <workbookView xWindow="2580" yWindow="1995" windowWidth="26220" windowHeight="13605" xr2:uid="{57D6B6A5-35A1-47EE-A753-4CEC8BA90F9B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4" i="1"/>
  <c r="D9" i="1"/>
  <c r="E9" i="1" s="1"/>
  <c r="E10" i="1"/>
  <c r="D7" i="1"/>
  <c r="E7" i="1" s="1"/>
  <c r="D10" i="1"/>
  <c r="D11" i="1"/>
  <c r="E11" i="1" s="1"/>
  <c r="D12" i="1"/>
  <c r="E12" i="1" s="1"/>
  <c r="D13" i="1"/>
  <c r="E13" i="1" s="1"/>
  <c r="D6" i="1"/>
  <c r="E6" i="1" s="1"/>
  <c r="D14" i="1" l="1"/>
  <c r="E14" i="1" s="1"/>
  <c r="B20" i="1" s="1"/>
  <c r="C23" i="1" s="1"/>
  <c r="B24" i="1" l="1"/>
</calcChain>
</file>

<file path=xl/sharedStrings.xml><?xml version="1.0" encoding="utf-8"?>
<sst xmlns="http://schemas.openxmlformats.org/spreadsheetml/2006/main" count="28" uniqueCount="22">
  <si>
    <t>berekenen traagheidsmoment</t>
  </si>
  <si>
    <t>gewicht (gram)</t>
  </si>
  <si>
    <t>afstand van de as</t>
  </si>
  <si>
    <t>traagheidsmoment I=m x r²</t>
  </si>
  <si>
    <t>headshell</t>
  </si>
  <si>
    <t>contragewicht</t>
  </si>
  <si>
    <t>lateraalgewicht</t>
  </si>
  <si>
    <t>Effectieve lengte arm (stylus tip)</t>
  </si>
  <si>
    <t>Totaal</t>
  </si>
  <si>
    <t>eff. Massa deel (gr)</t>
  </si>
  <si>
    <t>Resonantiecalculator</t>
  </si>
  <si>
    <t>Effectieve massa arm</t>
  </si>
  <si>
    <t>massa element</t>
  </si>
  <si>
    <t>massa montagemateriaal</t>
  </si>
  <si>
    <t>compliantie</t>
  </si>
  <si>
    <t>resonantiefrequentie</t>
  </si>
  <si>
    <t>2/3 van de deellengte</t>
  </si>
  <si>
    <t>Vul totale lengte armbuis in</t>
  </si>
  <si>
    <t>Massa armbuis: leg einde van armbuis op weegschaal, noteer gewicht (is dus halve gewicht totale armbuis)</t>
  </si>
  <si>
    <t>Armresonantie-massacalculator</t>
  </si>
  <si>
    <t>©mr_petit 2020</t>
  </si>
  <si>
    <t>bij ingestelde VTF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</si>
</sst>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2813-2F94-439E-B6BD-DBCFFF0B4D4E}">
  <dimension ref="A1:E35"/>
  <sheetViews>
    <sheetView tabSelected="1" workbookViewId="0">
      <selection activeCell="D4" sqref="D4"/>
    </sheetView>
  </sheetViews>
  <sheetFormatPr defaultRowHeight="15" x14ac:dyDescent="0.25"/>
  <cols>
    <col min="1" max="1" width="35.5703125" customWidth="1"/>
    <col min="2" max="2" width="16" customWidth="1"/>
    <col min="3" max="3" width="20.85546875" customWidth="1"/>
    <col min="4" max="4" width="26.7109375" customWidth="1"/>
    <col min="5" max="5" width="21.28515625" customWidth="1"/>
  </cols>
  <sheetData>
    <row r="1" spans="1:5" x14ac:dyDescent="0.25">
      <c r="A1" t="s">
        <v>19</v>
      </c>
      <c r="B1" t="s">
        <v>20</v>
      </c>
    </row>
    <row r="2" spans="1:5" x14ac:dyDescent="0.25">
      <c r="B2" t="s">
        <v>0</v>
      </c>
      <c r="D2" t="s">
        <v>3</v>
      </c>
      <c r="E2" t="s">
        <v>9</v>
      </c>
    </row>
    <row r="3" spans="1:5" x14ac:dyDescent="0.25">
      <c r="C3" t="s">
        <v>2</v>
      </c>
    </row>
    <row r="4" spans="1:5" x14ac:dyDescent="0.25">
      <c r="C4" t="s">
        <v>16</v>
      </c>
    </row>
    <row r="5" spans="1:5" x14ac:dyDescent="0.25">
      <c r="B5" t="s">
        <v>1</v>
      </c>
      <c r="C5" t="s">
        <v>21</v>
      </c>
    </row>
    <row r="6" spans="1:5" x14ac:dyDescent="0.25">
      <c r="A6" t="s">
        <v>4</v>
      </c>
      <c r="B6" s="1">
        <v>10.199999999999999</v>
      </c>
      <c r="C6" s="1">
        <v>210</v>
      </c>
      <c r="D6" s="2">
        <f>B6*(C6^2)</f>
        <v>449819.99999999994</v>
      </c>
      <c r="E6" s="2">
        <f>D6/(A$17^2)</f>
        <v>9.0454262100585154</v>
      </c>
    </row>
    <row r="7" spans="1:5" x14ac:dyDescent="0.25">
      <c r="A7" t="s">
        <v>5</v>
      </c>
      <c r="B7" s="1">
        <v>105.8</v>
      </c>
      <c r="C7" s="1">
        <v>50</v>
      </c>
      <c r="D7" s="2">
        <f t="shared" ref="D7:D13" si="0">B7*(C7^2)</f>
        <v>264500</v>
      </c>
      <c r="E7" s="2">
        <f t="shared" ref="E7:E14" si="1">D7/(A$17^2)</f>
        <v>5.3188280480202694</v>
      </c>
    </row>
    <row r="8" spans="1:5" x14ac:dyDescent="0.25">
      <c r="A8" s="4" t="s">
        <v>18</v>
      </c>
      <c r="B8" s="3"/>
      <c r="C8" s="3"/>
      <c r="D8" s="3"/>
      <c r="E8" s="3"/>
    </row>
    <row r="9" spans="1:5" x14ac:dyDescent="0.25">
      <c r="A9" s="4" t="s">
        <v>17</v>
      </c>
      <c r="B9" s="1">
        <v>16.8</v>
      </c>
      <c r="C9" s="1">
        <v>175</v>
      </c>
      <c r="D9" s="2">
        <f>((2*B9)/3)*(C9^2)</f>
        <v>343000.00000000006</v>
      </c>
      <c r="E9" s="2">
        <f t="shared" si="1"/>
        <v>6.89738382030606</v>
      </c>
    </row>
    <row r="10" spans="1:5" x14ac:dyDescent="0.25">
      <c r="A10" t="s">
        <v>6</v>
      </c>
      <c r="B10" s="1">
        <v>18.399999999999999</v>
      </c>
      <c r="C10" s="1">
        <v>50</v>
      </c>
      <c r="D10" s="2">
        <f t="shared" si="0"/>
        <v>46000</v>
      </c>
      <c r="E10" s="2">
        <f t="shared" si="1"/>
        <v>0.92501357356874259</v>
      </c>
    </row>
    <row r="11" spans="1:5" x14ac:dyDescent="0.25">
      <c r="B11" s="1">
        <v>0</v>
      </c>
      <c r="C11" s="1">
        <v>0</v>
      </c>
      <c r="D11" s="2">
        <f t="shared" si="0"/>
        <v>0</v>
      </c>
      <c r="E11" s="2">
        <f t="shared" si="1"/>
        <v>0</v>
      </c>
    </row>
    <row r="12" spans="1:5" x14ac:dyDescent="0.25">
      <c r="B12" s="1">
        <v>0</v>
      </c>
      <c r="C12" s="1">
        <v>0</v>
      </c>
      <c r="D12" s="2">
        <f t="shared" si="0"/>
        <v>0</v>
      </c>
      <c r="E12" s="2">
        <f t="shared" si="1"/>
        <v>0</v>
      </c>
    </row>
    <row r="13" spans="1:5" x14ac:dyDescent="0.25">
      <c r="B13" s="1">
        <v>0</v>
      </c>
      <c r="C13" s="1">
        <v>0</v>
      </c>
      <c r="D13" s="2">
        <f t="shared" si="0"/>
        <v>0</v>
      </c>
      <c r="E13" s="2">
        <f t="shared" si="1"/>
        <v>0</v>
      </c>
    </row>
    <row r="14" spans="1:5" x14ac:dyDescent="0.25">
      <c r="A14" t="s">
        <v>8</v>
      </c>
      <c r="D14" s="2">
        <f>SUM(D6:D13)</f>
        <v>1103320</v>
      </c>
      <c r="E14" s="2">
        <f t="shared" si="1"/>
        <v>22.186651651953589</v>
      </c>
    </row>
    <row r="16" spans="1:5" x14ac:dyDescent="0.25">
      <c r="A16" t="s">
        <v>7</v>
      </c>
    </row>
    <row r="17" spans="1:3" x14ac:dyDescent="0.25">
      <c r="A17" s="1">
        <v>223</v>
      </c>
    </row>
    <row r="19" spans="1:3" x14ac:dyDescent="0.25">
      <c r="A19" t="s">
        <v>10</v>
      </c>
    </row>
    <row r="20" spans="1:3" x14ac:dyDescent="0.25">
      <c r="A20" t="s">
        <v>11</v>
      </c>
      <c r="B20" s="1">
        <f>E14</f>
        <v>22.186651651953589</v>
      </c>
    </row>
    <row r="21" spans="1:3" x14ac:dyDescent="0.25">
      <c r="A21" t="s">
        <v>12</v>
      </c>
      <c r="B21" s="1">
        <v>5.7</v>
      </c>
    </row>
    <row r="22" spans="1:3" x14ac:dyDescent="0.25">
      <c r="A22" t="s">
        <v>13</v>
      </c>
      <c r="B22" s="1">
        <v>4.5</v>
      </c>
    </row>
    <row r="23" spans="1:3" x14ac:dyDescent="0.25">
      <c r="A23" t="s">
        <v>14</v>
      </c>
      <c r="B23" s="1">
        <v>15</v>
      </c>
      <c r="C23" s="2">
        <f>((159.155/(IMSQRT(SUM(B20:B22))))/C24)^2</f>
        <v>12.220656858695389</v>
      </c>
    </row>
    <row r="24" spans="1:3" x14ac:dyDescent="0.25">
      <c r="A24" t="s">
        <v>15</v>
      </c>
      <c r="B24" s="2">
        <f>159.155/(IMSQRT((SUM(B20:B22)*B23)))</f>
        <v>7.2209050169467535</v>
      </c>
      <c r="C24" s="1">
        <v>8</v>
      </c>
    </row>
    <row r="30" spans="1:3" x14ac:dyDescent="0.25">
      <c r="A30" t="s">
        <v>10</v>
      </c>
    </row>
    <row r="31" spans="1:3" x14ac:dyDescent="0.25">
      <c r="A31" t="s">
        <v>11</v>
      </c>
      <c r="B31" s="1">
        <v>13</v>
      </c>
    </row>
    <row r="32" spans="1:3" x14ac:dyDescent="0.25">
      <c r="A32" t="s">
        <v>12</v>
      </c>
      <c r="B32" s="1">
        <v>6.5</v>
      </c>
    </row>
    <row r="33" spans="1:3" x14ac:dyDescent="0.25">
      <c r="A33" t="s">
        <v>13</v>
      </c>
      <c r="B33" s="1">
        <v>0.5</v>
      </c>
    </row>
    <row r="34" spans="1:3" x14ac:dyDescent="0.25">
      <c r="A34" t="s">
        <v>14</v>
      </c>
      <c r="B34" s="1">
        <v>24</v>
      </c>
      <c r="C34" s="2">
        <f>((159.155/(IMSQRT(SUM(B31:B33))))/C35)^2</f>
        <v>24.431244237075621</v>
      </c>
    </row>
    <row r="35" spans="1:3" x14ac:dyDescent="0.25">
      <c r="A35" t="s">
        <v>15</v>
      </c>
      <c r="B35" s="2">
        <f>159.155/(IMSQRT((SUM(B31:B33)*B34)))</f>
        <v>7.2643986366445743</v>
      </c>
      <c r="C35" s="1">
        <v>7.2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Klein</dc:creator>
  <cp:lastModifiedBy>Guido Klein</cp:lastModifiedBy>
  <dcterms:created xsi:type="dcterms:W3CDTF">2021-01-10T22:52:06Z</dcterms:created>
  <dcterms:modified xsi:type="dcterms:W3CDTF">2021-01-17T10:14:05Z</dcterms:modified>
</cp:coreProperties>
</file>